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é Fellippe\Desktop\Diversos\"/>
    </mc:Choice>
  </mc:AlternateContent>
  <workbookProtection workbookAlgorithmName="SHA-512" workbookHashValue="U79J69wySVthqeDtoIiE4LUjfNYf3SMpuoPRbE5qncRAawLuOnPmii19+5u+Uk0HQlceg4exsh/a+QH1FI49Hg==" workbookSaltValue="Sl2PiB7bM1dw8HzGX0ujRA==" workbookSpinCount="100000" lockStructure="1"/>
  <bookViews>
    <workbookView xWindow="0" yWindow="0" windowWidth="13740" windowHeight="4050" firstSheet="1" activeTab="1"/>
  </bookViews>
  <sheets>
    <sheet name="Plan1" sheetId="1" state="hidden" r:id="rId1"/>
    <sheet name="Parcelament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H10" i="2" l="1"/>
  <c r="G9" i="2" s="1"/>
  <c r="C41" i="2" l="1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D13" i="2" s="1"/>
  <c r="C12" i="2"/>
  <c r="C8" i="2"/>
  <c r="D14" i="1"/>
  <c r="D15" i="1" s="1"/>
  <c r="D16" i="1" s="1"/>
  <c r="D17" i="1" s="1"/>
  <c r="D18" i="1" s="1"/>
  <c r="D19" i="1" s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3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19" i="1"/>
  <c r="C14" i="1"/>
  <c r="C15" i="1"/>
  <c r="C16" i="1"/>
  <c r="C17" i="1"/>
  <c r="C18" i="1"/>
  <c r="C12" i="1"/>
  <c r="C13" i="1"/>
  <c r="D14" i="2" l="1"/>
  <c r="D15" i="2" s="1"/>
  <c r="D16" i="2" s="1"/>
  <c r="D17" i="2" s="1"/>
  <c r="D18" i="2" l="1"/>
  <c r="D19" i="2" s="1"/>
  <c r="D20" i="2" l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F8" i="2" l="1"/>
  <c r="H11" i="2" s="1"/>
  <c r="H9" i="2" s="1"/>
  <c r="I10" i="2" s="1"/>
  <c r="I9" i="2" s="1"/>
  <c r="J10" i="2" s="1"/>
  <c r="I11" i="2" s="1"/>
  <c r="E12" i="1"/>
  <c r="D12" i="1"/>
  <c r="E17" i="2" l="1"/>
  <c r="E21" i="2"/>
  <c r="E25" i="2"/>
  <c r="E29" i="2"/>
  <c r="E33" i="2"/>
  <c r="E37" i="2"/>
  <c r="E41" i="2"/>
  <c r="E36" i="2"/>
  <c r="E14" i="2"/>
  <c r="E18" i="2"/>
  <c r="E22" i="2"/>
  <c r="E26" i="2"/>
  <c r="E30" i="2"/>
  <c r="E34" i="2"/>
  <c r="E38" i="2"/>
  <c r="E13" i="2"/>
  <c r="E20" i="2"/>
  <c r="E28" i="2"/>
  <c r="E40" i="2"/>
  <c r="E15" i="2"/>
  <c r="E19" i="2"/>
  <c r="E23" i="2"/>
  <c r="E27" i="2"/>
  <c r="E31" i="2"/>
  <c r="E35" i="2"/>
  <c r="E39" i="2"/>
  <c r="E12" i="2"/>
  <c r="E16" i="2"/>
  <c r="E24" i="2"/>
  <c r="E32" i="2"/>
  <c r="C8" i="1"/>
  <c r="E13" i="1"/>
  <c r="I8" i="2" l="1"/>
  <c r="F8" i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I8" i="1" l="1"/>
</calcChain>
</file>

<file path=xl/sharedStrings.xml><?xml version="1.0" encoding="utf-8"?>
<sst xmlns="http://schemas.openxmlformats.org/spreadsheetml/2006/main" count="28" uniqueCount="16">
  <si>
    <t>Valor da Folha Salarial</t>
  </si>
  <si>
    <t>Em quantas parcelas você gostaria de dividir</t>
  </si>
  <si>
    <t>Qual a data do emprestimo?</t>
  </si>
  <si>
    <t>Observações importantes:</t>
  </si>
  <si>
    <t>* Taxa de juros de 3,75% a.a.             *Carência de 180 dias para começar a pagar                                                            *Parcelar até duas competências de folha salarial</t>
  </si>
  <si>
    <t>Parcelas</t>
  </si>
  <si>
    <t>Dt pgto</t>
  </si>
  <si>
    <t>Valor</t>
  </si>
  <si>
    <t>Juros</t>
  </si>
  <si>
    <t>Primeiro Pagamento</t>
  </si>
  <si>
    <t>Ultimo Pagamento</t>
  </si>
  <si>
    <t>Valor total pago</t>
  </si>
  <si>
    <t>Carência</t>
  </si>
  <si>
    <t>Sim</t>
  </si>
  <si>
    <t>Não</t>
  </si>
  <si>
    <t>Quantos meses?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</si>
</sst>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.0000"/>
    <numFmt numFmtId="165" formatCode="0.00000%"/>
    <numFmt numFmtId="166" formatCode="_-&quot;R$&quot;\ * #,##0.00_-;\-&quot;R$&quot;\ * #,##0.00_-;_-&quot;R$&quot;\ * &quot;-&quot;?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0" fillId="3" borderId="15" xfId="0" applyFill="1" applyBorder="1" applyAlignment="1">
      <alignment horizontal="center" vertical="center"/>
    </xf>
    <xf numFmtId="14" fontId="0" fillId="2" borderId="0" xfId="0" applyNumberFormat="1" applyFill="1"/>
    <xf numFmtId="44" fontId="0" fillId="2" borderId="0" xfId="1" applyFont="1" applyFill="1"/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/>
    <xf numFmtId="0" fontId="0" fillId="3" borderId="15" xfId="0" applyFill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2" borderId="4" xfId="1" applyNumberFormat="1" applyFont="1" applyFill="1" applyBorder="1" applyAlignment="1">
      <alignment horizontal="center" vertical="center"/>
    </xf>
    <xf numFmtId="14" fontId="0" fillId="2" borderId="5" xfId="1" applyNumberFormat="1" applyFont="1" applyFill="1" applyBorder="1" applyAlignment="1">
      <alignment horizontal="center" vertical="center"/>
    </xf>
    <xf numFmtId="14" fontId="0" fillId="2" borderId="8" xfId="1" applyNumberFormat="1" applyFont="1" applyFill="1" applyBorder="1" applyAlignment="1">
      <alignment horizontal="center" vertical="center"/>
    </xf>
    <xf numFmtId="14" fontId="0" fillId="2" borderId="13" xfId="1" applyNumberFormat="1" applyFont="1" applyFill="1" applyBorder="1" applyAlignment="1">
      <alignment horizontal="center" vertical="center"/>
    </xf>
    <xf numFmtId="14" fontId="0" fillId="2" borderId="10" xfId="1" applyNumberFormat="1" applyFont="1" applyFill="1" applyBorder="1" applyAlignment="1">
      <alignment horizontal="center" vertical="center"/>
    </xf>
    <xf numFmtId="14" fontId="0" fillId="2" borderId="14" xfId="1" applyNumberFormat="1" applyFont="1" applyFill="1" applyBorder="1" applyAlignment="1">
      <alignment horizontal="center" vertical="center"/>
    </xf>
    <xf numFmtId="44" fontId="0" fillId="2" borderId="4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4" fontId="0" fillId="2" borderId="4" xfId="1" applyFont="1" applyFill="1" applyBorder="1" applyAlignment="1">
      <alignment horizontal="center" vertical="center"/>
    </xf>
    <xf numFmtId="44" fontId="0" fillId="2" borderId="5" xfId="1" applyFont="1" applyFill="1" applyBorder="1" applyAlignment="1">
      <alignment horizontal="center" vertical="center"/>
    </xf>
    <xf numFmtId="44" fontId="0" fillId="2" borderId="8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>
      <alignment horizontal="center" vertical="center" wrapText="1"/>
    </xf>
    <xf numFmtId="44" fontId="0" fillId="2" borderId="4" xfId="1" applyFont="1" applyFill="1" applyBorder="1" applyAlignment="1" applyProtection="1">
      <alignment horizontal="center" vertical="center"/>
      <protection locked="0"/>
    </xf>
    <xf numFmtId="44" fontId="0" fillId="2" borderId="5" xfId="1" applyFont="1" applyFill="1" applyBorder="1" applyAlignment="1" applyProtection="1">
      <alignment horizontal="center" vertical="center"/>
      <protection locked="0"/>
    </xf>
    <xf numFmtId="44" fontId="0" fillId="2" borderId="8" xfId="1" applyFont="1" applyFill="1" applyBorder="1" applyAlignment="1" applyProtection="1">
      <alignment horizontal="center" vertical="center"/>
      <protection locked="0"/>
    </xf>
    <xf numFmtId="14" fontId="0" fillId="2" borderId="13" xfId="1" applyNumberFormat="1" applyFont="1" applyFill="1" applyBorder="1" applyAlignment="1" applyProtection="1">
      <alignment horizontal="center" vertical="center"/>
      <protection locked="0"/>
    </xf>
    <xf numFmtId="14" fontId="0" fillId="2" borderId="10" xfId="1" applyNumberFormat="1" applyFont="1" applyFill="1" applyBorder="1" applyAlignment="1" applyProtection="1">
      <alignment horizontal="center" vertical="center"/>
      <protection locked="0"/>
    </xf>
    <xf numFmtId="14" fontId="0" fillId="2" borderId="14" xfId="1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/>
    <xf numFmtId="14" fontId="2" fillId="2" borderId="0" xfId="0" applyNumberFormat="1" applyFont="1" applyFill="1"/>
    <xf numFmtId="165" fontId="2" fillId="2" borderId="0" xfId="2" applyNumberFormat="1" applyFont="1" applyFill="1"/>
    <xf numFmtId="166" fontId="2" fillId="2" borderId="0" xfId="0" applyNumberFormat="1" applyFon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1"/>
  <sheetViews>
    <sheetView topLeftCell="B1" workbookViewId="0">
      <selection activeCell="B1" sqref="A1:XFD1048576"/>
    </sheetView>
  </sheetViews>
  <sheetFormatPr defaultRowHeight="15" x14ac:dyDescent="0.25"/>
  <cols>
    <col min="1" max="1" width="4.140625" style="1" hidden="1" customWidth="1"/>
    <col min="2" max="2" width="41.42578125" style="1" customWidth="1"/>
    <col min="3" max="3" width="9.140625" style="1"/>
    <col min="4" max="4" width="10.7109375" style="1" bestFit="1" customWidth="1"/>
    <col min="5" max="5" width="14.7109375" style="1" customWidth="1"/>
    <col min="6" max="12" width="9.140625" style="1"/>
    <col min="13" max="13" width="34.42578125" style="1" customWidth="1"/>
    <col min="14" max="16384" width="9.140625" style="1"/>
  </cols>
  <sheetData>
    <row r="3" spans="1:13" ht="15.75" thickBot="1" x14ac:dyDescent="0.3"/>
    <row r="4" spans="1:13" ht="27.75" customHeight="1" x14ac:dyDescent="0.25">
      <c r="C4" s="11" t="s">
        <v>0</v>
      </c>
      <c r="D4" s="12"/>
      <c r="E4" s="13"/>
      <c r="F4" s="14" t="s">
        <v>2</v>
      </c>
      <c r="G4" s="15"/>
      <c r="H4" s="16"/>
      <c r="I4" s="17" t="s">
        <v>1</v>
      </c>
      <c r="J4" s="18"/>
      <c r="K4" s="19"/>
      <c r="M4" s="2" t="s">
        <v>3</v>
      </c>
    </row>
    <row r="5" spans="1:13" ht="35.25" customHeight="1" thickBot="1" x14ac:dyDescent="0.3">
      <c r="C5" s="29">
        <v>100000</v>
      </c>
      <c r="D5" s="30"/>
      <c r="E5" s="31"/>
      <c r="F5" s="23">
        <v>43938</v>
      </c>
      <c r="G5" s="24"/>
      <c r="H5" s="25"/>
      <c r="I5" s="32">
        <v>8</v>
      </c>
      <c r="J5" s="27"/>
      <c r="K5" s="28"/>
      <c r="M5" s="9" t="s">
        <v>4</v>
      </c>
    </row>
    <row r="6" spans="1:13" ht="15.75" thickBot="1" x14ac:dyDescent="0.3">
      <c r="M6" s="9"/>
    </row>
    <row r="7" spans="1:13" x14ac:dyDescent="0.25">
      <c r="C7" s="11" t="s">
        <v>9</v>
      </c>
      <c r="D7" s="12"/>
      <c r="E7" s="13"/>
      <c r="F7" s="14" t="s">
        <v>10</v>
      </c>
      <c r="G7" s="15"/>
      <c r="H7" s="16"/>
      <c r="I7" s="17" t="s">
        <v>11</v>
      </c>
      <c r="J7" s="18"/>
      <c r="K7" s="19"/>
      <c r="M7" s="9"/>
    </row>
    <row r="8" spans="1:13" ht="15.75" thickBot="1" x14ac:dyDescent="0.3">
      <c r="C8" s="20">
        <f>IF(D12="","",D12)</f>
        <v>44118</v>
      </c>
      <c r="D8" s="21"/>
      <c r="E8" s="22"/>
      <c r="F8" s="23">
        <f>MAX(D12:D41)</f>
        <v>44328</v>
      </c>
      <c r="G8" s="24"/>
      <c r="H8" s="25"/>
      <c r="I8" s="26">
        <f>SUM(E12:E41)</f>
        <v>102996.24919550327</v>
      </c>
      <c r="J8" s="27"/>
      <c r="K8" s="28"/>
      <c r="M8" s="9"/>
    </row>
    <row r="9" spans="1:13" x14ac:dyDescent="0.25">
      <c r="M9" s="9"/>
    </row>
    <row r="10" spans="1:13" ht="15.75" thickBot="1" x14ac:dyDescent="0.3">
      <c r="M10" s="10"/>
    </row>
    <row r="11" spans="1:13" x14ac:dyDescent="0.25">
      <c r="C11" s="1" t="s">
        <v>5</v>
      </c>
      <c r="D11" s="1" t="s">
        <v>6</v>
      </c>
      <c r="E11" s="1" t="s">
        <v>7</v>
      </c>
      <c r="F11" s="1" t="s">
        <v>8</v>
      </c>
    </row>
    <row r="12" spans="1:13" x14ac:dyDescent="0.25">
      <c r="A12" s="1">
        <v>1</v>
      </c>
      <c r="C12" s="1" t="str">
        <f>IF($I$5="","",IF(A12&lt;=$I$5,CONCATENATE(A12,"/",$I$5),""))</f>
        <v>1/8</v>
      </c>
      <c r="D12" s="3">
        <f>IF(F5="","",F5+180)</f>
        <v>44118</v>
      </c>
      <c r="E12" s="4">
        <f>IF(C5="","",((C5+(C5*0.01875))/I5))</f>
        <v>12734.375</v>
      </c>
    </row>
    <row r="13" spans="1:13" x14ac:dyDescent="0.25">
      <c r="A13" s="1">
        <v>2</v>
      </c>
      <c r="C13" s="1" t="str">
        <f>IF($I$5="","",IF(A13&lt;=$I$5,CONCATENATE(A13,"/",$I$5),""))</f>
        <v>2/8</v>
      </c>
      <c r="D13" s="3">
        <f>IF(C13="","",D12+30)</f>
        <v>44148</v>
      </c>
      <c r="E13" s="4">
        <f>IF(C13="","",(E12+(E12*0.003125)))</f>
        <v>12774.169921875</v>
      </c>
    </row>
    <row r="14" spans="1:13" x14ac:dyDescent="0.25">
      <c r="A14" s="1">
        <v>3</v>
      </c>
      <c r="C14" s="1" t="str">
        <f t="shared" ref="C14:C41" si="0">IF($I$5="","",IF(A14&lt;=$I$5,CONCATENATE(A14,"/",$I$5),""))</f>
        <v>3/8</v>
      </c>
      <c r="D14" s="3">
        <f t="shared" ref="D14:D41" si="1">IF(C14="","",D13+30)</f>
        <v>44178</v>
      </c>
      <c r="E14" s="4">
        <f t="shared" ref="E14:E41" si="2">IF(C14="","",(E13+(E13*0.003125)))</f>
        <v>12814.089202880859</v>
      </c>
    </row>
    <row r="15" spans="1:13" x14ac:dyDescent="0.25">
      <c r="A15" s="1">
        <v>4</v>
      </c>
      <c r="C15" s="1" t="str">
        <f t="shared" si="0"/>
        <v>4/8</v>
      </c>
      <c r="D15" s="3">
        <f t="shared" si="1"/>
        <v>44208</v>
      </c>
      <c r="E15" s="4">
        <f t="shared" si="2"/>
        <v>12854.133231639862</v>
      </c>
    </row>
    <row r="16" spans="1:13" x14ac:dyDescent="0.25">
      <c r="A16" s="1">
        <v>5</v>
      </c>
      <c r="C16" s="1" t="str">
        <f t="shared" si="0"/>
        <v>5/8</v>
      </c>
      <c r="D16" s="3">
        <f t="shared" si="1"/>
        <v>44238</v>
      </c>
      <c r="E16" s="4">
        <f t="shared" si="2"/>
        <v>12894.302397988737</v>
      </c>
    </row>
    <row r="17" spans="1:5" x14ac:dyDescent="0.25">
      <c r="A17" s="1">
        <v>6</v>
      </c>
      <c r="C17" s="1" t="str">
        <f t="shared" si="0"/>
        <v>6/8</v>
      </c>
      <c r="D17" s="3">
        <f t="shared" si="1"/>
        <v>44268</v>
      </c>
      <c r="E17" s="4">
        <f t="shared" si="2"/>
        <v>12934.597092982451</v>
      </c>
    </row>
    <row r="18" spans="1:5" x14ac:dyDescent="0.25">
      <c r="A18" s="1">
        <v>7</v>
      </c>
      <c r="C18" s="1" t="str">
        <f t="shared" si="0"/>
        <v>7/8</v>
      </c>
      <c r="D18" s="3">
        <f t="shared" si="1"/>
        <v>44298</v>
      </c>
      <c r="E18" s="4">
        <f t="shared" si="2"/>
        <v>12975.017708898022</v>
      </c>
    </row>
    <row r="19" spans="1:5" x14ac:dyDescent="0.25">
      <c r="A19" s="1">
        <v>8</v>
      </c>
      <c r="C19" s="1" t="str">
        <f t="shared" si="0"/>
        <v>8/8</v>
      </c>
      <c r="D19" s="3">
        <f t="shared" si="1"/>
        <v>44328</v>
      </c>
      <c r="E19" s="4">
        <f t="shared" si="2"/>
        <v>13015.564639238328</v>
      </c>
    </row>
    <row r="20" spans="1:5" x14ac:dyDescent="0.25">
      <c r="A20" s="1">
        <v>9</v>
      </c>
      <c r="C20" s="1" t="str">
        <f t="shared" si="0"/>
        <v/>
      </c>
      <c r="D20" s="3" t="str">
        <f t="shared" si="1"/>
        <v/>
      </c>
      <c r="E20" s="4" t="str">
        <f t="shared" si="2"/>
        <v/>
      </c>
    </row>
    <row r="21" spans="1:5" x14ac:dyDescent="0.25">
      <c r="A21" s="1">
        <v>10</v>
      </c>
      <c r="C21" s="1" t="str">
        <f t="shared" si="0"/>
        <v/>
      </c>
      <c r="D21" s="3" t="str">
        <f t="shared" si="1"/>
        <v/>
      </c>
      <c r="E21" s="4" t="str">
        <f t="shared" si="2"/>
        <v/>
      </c>
    </row>
    <row r="22" spans="1:5" x14ac:dyDescent="0.25">
      <c r="A22" s="1">
        <v>11</v>
      </c>
      <c r="C22" s="1" t="str">
        <f t="shared" si="0"/>
        <v/>
      </c>
      <c r="D22" s="3" t="str">
        <f t="shared" si="1"/>
        <v/>
      </c>
      <c r="E22" s="4" t="str">
        <f t="shared" si="2"/>
        <v/>
      </c>
    </row>
    <row r="23" spans="1:5" x14ac:dyDescent="0.25">
      <c r="A23" s="1">
        <v>12</v>
      </c>
      <c r="C23" s="1" t="str">
        <f t="shared" si="0"/>
        <v/>
      </c>
      <c r="D23" s="3" t="str">
        <f t="shared" si="1"/>
        <v/>
      </c>
      <c r="E23" s="4" t="str">
        <f t="shared" si="2"/>
        <v/>
      </c>
    </row>
    <row r="24" spans="1:5" x14ac:dyDescent="0.25">
      <c r="A24" s="1">
        <v>13</v>
      </c>
      <c r="C24" s="1" t="str">
        <f t="shared" si="0"/>
        <v/>
      </c>
      <c r="D24" s="3" t="str">
        <f t="shared" si="1"/>
        <v/>
      </c>
      <c r="E24" s="4" t="str">
        <f t="shared" si="2"/>
        <v/>
      </c>
    </row>
    <row r="25" spans="1:5" x14ac:dyDescent="0.25">
      <c r="A25" s="1">
        <v>14</v>
      </c>
      <c r="C25" s="1" t="str">
        <f t="shared" si="0"/>
        <v/>
      </c>
      <c r="D25" s="3" t="str">
        <f t="shared" si="1"/>
        <v/>
      </c>
      <c r="E25" s="4" t="str">
        <f t="shared" si="2"/>
        <v/>
      </c>
    </row>
    <row r="26" spans="1:5" x14ac:dyDescent="0.25">
      <c r="A26" s="1">
        <v>15</v>
      </c>
      <c r="C26" s="1" t="str">
        <f t="shared" si="0"/>
        <v/>
      </c>
      <c r="D26" s="3" t="str">
        <f t="shared" si="1"/>
        <v/>
      </c>
      <c r="E26" s="4" t="str">
        <f t="shared" si="2"/>
        <v/>
      </c>
    </row>
    <row r="27" spans="1:5" x14ac:dyDescent="0.25">
      <c r="A27" s="1">
        <v>16</v>
      </c>
      <c r="C27" s="1" t="str">
        <f t="shared" si="0"/>
        <v/>
      </c>
      <c r="D27" s="3" t="str">
        <f t="shared" si="1"/>
        <v/>
      </c>
      <c r="E27" s="4" t="str">
        <f t="shared" si="2"/>
        <v/>
      </c>
    </row>
    <row r="28" spans="1:5" x14ac:dyDescent="0.25">
      <c r="A28" s="1">
        <v>17</v>
      </c>
      <c r="C28" s="1" t="str">
        <f t="shared" si="0"/>
        <v/>
      </c>
      <c r="D28" s="3" t="str">
        <f t="shared" si="1"/>
        <v/>
      </c>
      <c r="E28" s="4" t="str">
        <f t="shared" si="2"/>
        <v/>
      </c>
    </row>
    <row r="29" spans="1:5" x14ac:dyDescent="0.25">
      <c r="A29" s="1">
        <v>18</v>
      </c>
      <c r="C29" s="1" t="str">
        <f t="shared" si="0"/>
        <v/>
      </c>
      <c r="D29" s="3" t="str">
        <f t="shared" si="1"/>
        <v/>
      </c>
      <c r="E29" s="4" t="str">
        <f t="shared" si="2"/>
        <v/>
      </c>
    </row>
    <row r="30" spans="1:5" x14ac:dyDescent="0.25">
      <c r="A30" s="1">
        <v>19</v>
      </c>
      <c r="C30" s="1" t="str">
        <f t="shared" si="0"/>
        <v/>
      </c>
      <c r="D30" s="3" t="str">
        <f t="shared" si="1"/>
        <v/>
      </c>
      <c r="E30" s="4" t="str">
        <f t="shared" si="2"/>
        <v/>
      </c>
    </row>
    <row r="31" spans="1:5" x14ac:dyDescent="0.25">
      <c r="A31" s="1">
        <v>20</v>
      </c>
      <c r="C31" s="1" t="str">
        <f t="shared" si="0"/>
        <v/>
      </c>
      <c r="D31" s="3" t="str">
        <f t="shared" si="1"/>
        <v/>
      </c>
      <c r="E31" s="4" t="str">
        <f t="shared" si="2"/>
        <v/>
      </c>
    </row>
    <row r="32" spans="1:5" x14ac:dyDescent="0.25">
      <c r="A32" s="1">
        <v>21</v>
      </c>
      <c r="C32" s="1" t="str">
        <f t="shared" si="0"/>
        <v/>
      </c>
      <c r="D32" s="3" t="str">
        <f t="shared" si="1"/>
        <v/>
      </c>
      <c r="E32" s="4" t="str">
        <f t="shared" si="2"/>
        <v/>
      </c>
    </row>
    <row r="33" spans="1:5" x14ac:dyDescent="0.25">
      <c r="A33" s="1">
        <v>22</v>
      </c>
      <c r="C33" s="1" t="str">
        <f t="shared" si="0"/>
        <v/>
      </c>
      <c r="D33" s="3" t="str">
        <f t="shared" si="1"/>
        <v/>
      </c>
      <c r="E33" s="4" t="str">
        <f t="shared" si="2"/>
        <v/>
      </c>
    </row>
    <row r="34" spans="1:5" x14ac:dyDescent="0.25">
      <c r="A34" s="1">
        <v>23</v>
      </c>
      <c r="C34" s="1" t="str">
        <f t="shared" si="0"/>
        <v/>
      </c>
      <c r="D34" s="3" t="str">
        <f t="shared" si="1"/>
        <v/>
      </c>
      <c r="E34" s="4" t="str">
        <f t="shared" si="2"/>
        <v/>
      </c>
    </row>
    <row r="35" spans="1:5" x14ac:dyDescent="0.25">
      <c r="A35" s="1">
        <v>24</v>
      </c>
      <c r="C35" s="1" t="str">
        <f t="shared" si="0"/>
        <v/>
      </c>
      <c r="D35" s="3" t="str">
        <f t="shared" si="1"/>
        <v/>
      </c>
      <c r="E35" s="4" t="str">
        <f t="shared" si="2"/>
        <v/>
      </c>
    </row>
    <row r="36" spans="1:5" x14ac:dyDescent="0.25">
      <c r="A36" s="1">
        <v>25</v>
      </c>
      <c r="C36" s="1" t="str">
        <f t="shared" si="0"/>
        <v/>
      </c>
      <c r="D36" s="3" t="str">
        <f t="shared" si="1"/>
        <v/>
      </c>
      <c r="E36" s="4" t="str">
        <f t="shared" si="2"/>
        <v/>
      </c>
    </row>
    <row r="37" spans="1:5" x14ac:dyDescent="0.25">
      <c r="A37" s="1">
        <v>26</v>
      </c>
      <c r="C37" s="1" t="str">
        <f t="shared" si="0"/>
        <v/>
      </c>
      <c r="D37" s="3" t="str">
        <f t="shared" si="1"/>
        <v/>
      </c>
      <c r="E37" s="4" t="str">
        <f t="shared" si="2"/>
        <v/>
      </c>
    </row>
    <row r="38" spans="1:5" x14ac:dyDescent="0.25">
      <c r="A38" s="1">
        <v>27</v>
      </c>
      <c r="C38" s="1" t="str">
        <f t="shared" si="0"/>
        <v/>
      </c>
      <c r="D38" s="3" t="str">
        <f t="shared" si="1"/>
        <v/>
      </c>
      <c r="E38" s="4" t="str">
        <f t="shared" si="2"/>
        <v/>
      </c>
    </row>
    <row r="39" spans="1:5" x14ac:dyDescent="0.25">
      <c r="A39" s="1">
        <v>28</v>
      </c>
      <c r="C39" s="1" t="str">
        <f t="shared" si="0"/>
        <v/>
      </c>
      <c r="D39" s="3" t="str">
        <f t="shared" si="1"/>
        <v/>
      </c>
      <c r="E39" s="4" t="str">
        <f t="shared" si="2"/>
        <v/>
      </c>
    </row>
    <row r="40" spans="1:5" x14ac:dyDescent="0.25">
      <c r="A40" s="1">
        <v>29</v>
      </c>
      <c r="C40" s="1" t="str">
        <f t="shared" si="0"/>
        <v/>
      </c>
      <c r="D40" s="3" t="str">
        <f t="shared" si="1"/>
        <v/>
      </c>
      <c r="E40" s="4" t="str">
        <f t="shared" si="2"/>
        <v/>
      </c>
    </row>
    <row r="41" spans="1:5" x14ac:dyDescent="0.25">
      <c r="A41" s="1">
        <v>30</v>
      </c>
      <c r="C41" s="1" t="str">
        <f t="shared" si="0"/>
        <v/>
      </c>
      <c r="D41" s="3" t="str">
        <f t="shared" si="1"/>
        <v/>
      </c>
      <c r="E41" s="4" t="str">
        <f t="shared" si="2"/>
        <v/>
      </c>
    </row>
  </sheetData>
  <mergeCells count="13">
    <mergeCell ref="C4:E4"/>
    <mergeCell ref="C5:E5"/>
    <mergeCell ref="I4:K4"/>
    <mergeCell ref="I5:K5"/>
    <mergeCell ref="F4:H4"/>
    <mergeCell ref="F5:H5"/>
    <mergeCell ref="M5:M10"/>
    <mergeCell ref="C7:E7"/>
    <mergeCell ref="F7:H7"/>
    <mergeCell ref="I7:K7"/>
    <mergeCell ref="C8:E8"/>
    <mergeCell ref="F8:H8"/>
    <mergeCell ref="I8:K8"/>
  </mergeCells>
  <dataValidations count="1">
    <dataValidation type="list" allowBlank="1" showInputMessage="1" showErrorMessage="1" sqref="I5:K5">
      <formula1>A$12:A$41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B1" workbookViewId="0">
      <selection activeCell="M5" sqref="M5:N5"/>
    </sheetView>
  </sheetViews>
  <sheetFormatPr defaultRowHeight="15" x14ac:dyDescent="0.25"/>
  <cols>
    <col min="1" max="1" width="3" style="1" hidden="1" customWidth="1"/>
    <col min="2" max="2" width="24" style="1" customWidth="1"/>
    <col min="3" max="3" width="8.28515625" style="1" bestFit="1" customWidth="1"/>
    <col min="4" max="4" width="12.28515625" style="1" customWidth="1"/>
    <col min="5" max="5" width="14.28515625" style="1" bestFit="1" customWidth="1"/>
    <col min="6" max="6" width="7" style="1" customWidth="1"/>
    <col min="7" max="7" width="10.7109375" style="1" bestFit="1" customWidth="1"/>
    <col min="8" max="8" width="9.140625" style="1"/>
    <col min="9" max="9" width="9.5703125" style="1" bestFit="1" customWidth="1"/>
    <col min="10" max="10" width="10.140625" style="1" bestFit="1" customWidth="1"/>
    <col min="11" max="15" width="9.140625" style="1"/>
    <col min="16" max="16" width="34.5703125" style="1" customWidth="1"/>
    <col min="17" max="16384" width="9.140625" style="1"/>
  </cols>
  <sheetData>
    <row r="1" spans="1:16" x14ac:dyDescent="0.25">
      <c r="K1" s="6" t="s">
        <v>13</v>
      </c>
    </row>
    <row r="2" spans="1:16" x14ac:dyDescent="0.25">
      <c r="K2" s="6" t="s">
        <v>14</v>
      </c>
    </row>
    <row r="3" spans="1:16" ht="15.75" thickBot="1" x14ac:dyDescent="0.3"/>
    <row r="4" spans="1:16" ht="27.75" customHeight="1" x14ac:dyDescent="0.25">
      <c r="C4" s="11" t="s">
        <v>0</v>
      </c>
      <c r="D4" s="12"/>
      <c r="E4" s="13"/>
      <c r="F4" s="14" t="s">
        <v>2</v>
      </c>
      <c r="G4" s="15"/>
      <c r="H4" s="16"/>
      <c r="I4" s="17" t="s">
        <v>1</v>
      </c>
      <c r="J4" s="18"/>
      <c r="K4" s="37"/>
      <c r="L4" s="7" t="s">
        <v>12</v>
      </c>
      <c r="M4" s="33" t="s">
        <v>15</v>
      </c>
      <c r="N4" s="34"/>
      <c r="P4" s="2" t="s">
        <v>3</v>
      </c>
    </row>
    <row r="5" spans="1:16" ht="35.25" customHeight="1" thickBot="1" x14ac:dyDescent="0.3">
      <c r="C5" s="38">
        <v>100000</v>
      </c>
      <c r="D5" s="39"/>
      <c r="E5" s="40"/>
      <c r="F5" s="41">
        <v>43938</v>
      </c>
      <c r="G5" s="42"/>
      <c r="H5" s="43"/>
      <c r="I5" s="44">
        <v>30</v>
      </c>
      <c r="J5" s="45"/>
      <c r="K5" s="46"/>
      <c r="L5" s="8" t="s">
        <v>13</v>
      </c>
      <c r="M5" s="35">
        <v>6</v>
      </c>
      <c r="N5" s="36"/>
      <c r="P5" s="9" t="s">
        <v>4</v>
      </c>
    </row>
    <row r="6" spans="1:16" ht="15.75" thickBot="1" x14ac:dyDescent="0.3">
      <c r="P6" s="9"/>
    </row>
    <row r="7" spans="1:16" x14ac:dyDescent="0.25">
      <c r="C7" s="11" t="s">
        <v>9</v>
      </c>
      <c r="D7" s="12"/>
      <c r="E7" s="13"/>
      <c r="F7" s="14" t="s">
        <v>10</v>
      </c>
      <c r="G7" s="15"/>
      <c r="H7" s="16"/>
      <c r="I7" s="17" t="s">
        <v>11</v>
      </c>
      <c r="J7" s="18"/>
      <c r="K7" s="19"/>
      <c r="L7" s="5"/>
      <c r="M7" s="5"/>
      <c r="N7" s="5"/>
      <c r="P7" s="9"/>
    </row>
    <row r="8" spans="1:16" ht="15.75" thickBot="1" x14ac:dyDescent="0.3">
      <c r="C8" s="20">
        <f>IF(D12="","",D12)</f>
        <v>44148</v>
      </c>
      <c r="D8" s="21"/>
      <c r="E8" s="22"/>
      <c r="F8" s="23">
        <f>MAX(D12:D41)</f>
        <v>45018</v>
      </c>
      <c r="G8" s="24"/>
      <c r="H8" s="25"/>
      <c r="I8" s="26">
        <f>SUM(E12:E41)</f>
        <v>111500.50326885047</v>
      </c>
      <c r="J8" s="27"/>
      <c r="K8" s="28"/>
      <c r="L8" s="5"/>
      <c r="M8" s="5"/>
      <c r="N8" s="5"/>
      <c r="P8" s="9"/>
    </row>
    <row r="9" spans="1:16" x14ac:dyDescent="0.25">
      <c r="G9" s="6">
        <f>H10/366</f>
        <v>0.70765027322404372</v>
      </c>
      <c r="H9" s="6">
        <f>H11/365</f>
        <v>0.24931506849315069</v>
      </c>
      <c r="I9" s="47">
        <f>ROUND(I10,4)</f>
        <v>2.9569999999999999</v>
      </c>
      <c r="J9" s="6"/>
      <c r="P9" s="9"/>
    </row>
    <row r="10" spans="1:16" ht="15.75" thickBot="1" x14ac:dyDescent="0.3">
      <c r="G10" s="48">
        <v>44197</v>
      </c>
      <c r="H10" s="6">
        <f>G10-F5</f>
        <v>259</v>
      </c>
      <c r="I10" s="47">
        <f>2+H9+G9</f>
        <v>2.9569653417171944</v>
      </c>
      <c r="J10" s="49">
        <f>((1+3.75/100)^I9)-1</f>
        <v>0.11500503268850393</v>
      </c>
      <c r="P10" s="10"/>
    </row>
    <row r="11" spans="1:16" x14ac:dyDescent="0.25">
      <c r="C11" s="1" t="s">
        <v>5</v>
      </c>
      <c r="D11" s="1" t="s">
        <v>6</v>
      </c>
      <c r="E11" s="1" t="s">
        <v>7</v>
      </c>
      <c r="G11" s="48">
        <v>44927</v>
      </c>
      <c r="H11" s="6">
        <f>F8-G11</f>
        <v>91</v>
      </c>
      <c r="I11" s="50">
        <f>C5+(C5*J10)</f>
        <v>111500.50326885039</v>
      </c>
      <c r="J11" s="50"/>
    </row>
    <row r="12" spans="1:16" x14ac:dyDescent="0.25">
      <c r="A12" s="1">
        <v>1</v>
      </c>
      <c r="C12" s="1" t="str">
        <f>IF($I$5="","",IF(A12&lt;=$I$5,CONCATENATE(A12,"/",$I$5),""))</f>
        <v>1/30</v>
      </c>
      <c r="D12" s="3">
        <f>IF(F5="","",IF(L5="Sim",(F5+(30+(M5*30))),F5+30))</f>
        <v>44148</v>
      </c>
      <c r="E12" s="4">
        <f>IF(C5="","",I11/I5)</f>
        <v>3716.6834422950128</v>
      </c>
      <c r="G12" s="6"/>
      <c r="H12" s="6"/>
      <c r="I12" s="6"/>
      <c r="J12" s="6"/>
    </row>
    <row r="13" spans="1:16" x14ac:dyDescent="0.25">
      <c r="A13" s="1">
        <v>2</v>
      </c>
      <c r="C13" s="1" t="str">
        <f>IF($I$5="","",IF(A13&lt;=$I$5,CONCATENATE(A13,"/",$I$5),""))</f>
        <v>2/30</v>
      </c>
      <c r="D13" s="3">
        <f>IF(C13="","",D12+30)</f>
        <v>44178</v>
      </c>
      <c r="E13" s="4">
        <f>IF(C13="","",$I$11/$I$5)</f>
        <v>3716.6834422950128</v>
      </c>
    </row>
    <row r="14" spans="1:16" x14ac:dyDescent="0.25">
      <c r="A14" s="1">
        <v>3</v>
      </c>
      <c r="C14" s="1" t="str">
        <f t="shared" ref="C14:C41" si="0">IF($I$5="","",IF(A14&lt;=$I$5,CONCATENATE(A14,"/",$I$5),""))</f>
        <v>3/30</v>
      </c>
      <c r="D14" s="3">
        <f t="shared" ref="D14:D41" si="1">IF(C14="","",D13+30)</f>
        <v>44208</v>
      </c>
      <c r="E14" s="4">
        <f t="shared" ref="E14:E41" si="2">IF(C14="","",$I$11/$I$5)</f>
        <v>3716.6834422950128</v>
      </c>
    </row>
    <row r="15" spans="1:16" x14ac:dyDescent="0.25">
      <c r="A15" s="1">
        <v>4</v>
      </c>
      <c r="C15" s="1" t="str">
        <f t="shared" si="0"/>
        <v>4/30</v>
      </c>
      <c r="D15" s="3">
        <f t="shared" si="1"/>
        <v>44238</v>
      </c>
      <c r="E15" s="4">
        <f t="shared" si="2"/>
        <v>3716.6834422950128</v>
      </c>
    </row>
    <row r="16" spans="1:16" x14ac:dyDescent="0.25">
      <c r="A16" s="1">
        <v>5</v>
      </c>
      <c r="C16" s="1" t="str">
        <f t="shared" si="0"/>
        <v>5/30</v>
      </c>
      <c r="D16" s="3">
        <f t="shared" si="1"/>
        <v>44268</v>
      </c>
      <c r="E16" s="4">
        <f t="shared" si="2"/>
        <v>3716.6834422950128</v>
      </c>
    </row>
    <row r="17" spans="1:5" x14ac:dyDescent="0.25">
      <c r="A17" s="1">
        <v>6</v>
      </c>
      <c r="C17" s="1" t="str">
        <f t="shared" si="0"/>
        <v>6/30</v>
      </c>
      <c r="D17" s="3">
        <f t="shared" si="1"/>
        <v>44298</v>
      </c>
      <c r="E17" s="4">
        <f t="shared" si="2"/>
        <v>3716.6834422950128</v>
      </c>
    </row>
    <row r="18" spans="1:5" x14ac:dyDescent="0.25">
      <c r="A18" s="1">
        <v>7</v>
      </c>
      <c r="C18" s="1" t="str">
        <f t="shared" si="0"/>
        <v>7/30</v>
      </c>
      <c r="D18" s="3">
        <f t="shared" si="1"/>
        <v>44328</v>
      </c>
      <c r="E18" s="4">
        <f t="shared" si="2"/>
        <v>3716.6834422950128</v>
      </c>
    </row>
    <row r="19" spans="1:5" x14ac:dyDescent="0.25">
      <c r="A19" s="1">
        <v>8</v>
      </c>
      <c r="C19" s="1" t="str">
        <f t="shared" si="0"/>
        <v>8/30</v>
      </c>
      <c r="D19" s="3">
        <f t="shared" si="1"/>
        <v>44358</v>
      </c>
      <c r="E19" s="4">
        <f t="shared" si="2"/>
        <v>3716.6834422950128</v>
      </c>
    </row>
    <row r="20" spans="1:5" x14ac:dyDescent="0.25">
      <c r="A20" s="1">
        <v>9</v>
      </c>
      <c r="C20" s="1" t="str">
        <f t="shared" si="0"/>
        <v>9/30</v>
      </c>
      <c r="D20" s="3">
        <f t="shared" si="1"/>
        <v>44388</v>
      </c>
      <c r="E20" s="4">
        <f t="shared" si="2"/>
        <v>3716.6834422950128</v>
      </c>
    </row>
    <row r="21" spans="1:5" x14ac:dyDescent="0.25">
      <c r="A21" s="1">
        <v>10</v>
      </c>
      <c r="C21" s="1" t="str">
        <f t="shared" si="0"/>
        <v>10/30</v>
      </c>
      <c r="D21" s="3">
        <f t="shared" si="1"/>
        <v>44418</v>
      </c>
      <c r="E21" s="4">
        <f t="shared" si="2"/>
        <v>3716.6834422950128</v>
      </c>
    </row>
    <row r="22" spans="1:5" x14ac:dyDescent="0.25">
      <c r="A22" s="1">
        <v>11</v>
      </c>
      <c r="C22" s="1" t="str">
        <f t="shared" si="0"/>
        <v>11/30</v>
      </c>
      <c r="D22" s="3">
        <f t="shared" si="1"/>
        <v>44448</v>
      </c>
      <c r="E22" s="4">
        <f t="shared" si="2"/>
        <v>3716.6834422950128</v>
      </c>
    </row>
    <row r="23" spans="1:5" x14ac:dyDescent="0.25">
      <c r="A23" s="1">
        <v>12</v>
      </c>
      <c r="C23" s="1" t="str">
        <f t="shared" si="0"/>
        <v>12/30</v>
      </c>
      <c r="D23" s="3">
        <f t="shared" si="1"/>
        <v>44478</v>
      </c>
      <c r="E23" s="4">
        <f t="shared" si="2"/>
        <v>3716.6834422950128</v>
      </c>
    </row>
    <row r="24" spans="1:5" x14ac:dyDescent="0.25">
      <c r="A24" s="1">
        <v>13</v>
      </c>
      <c r="C24" s="1" t="str">
        <f t="shared" si="0"/>
        <v>13/30</v>
      </c>
      <c r="D24" s="3">
        <f t="shared" si="1"/>
        <v>44508</v>
      </c>
      <c r="E24" s="4">
        <f t="shared" si="2"/>
        <v>3716.6834422950128</v>
      </c>
    </row>
    <row r="25" spans="1:5" x14ac:dyDescent="0.25">
      <c r="A25" s="1">
        <v>14</v>
      </c>
      <c r="C25" s="1" t="str">
        <f t="shared" si="0"/>
        <v>14/30</v>
      </c>
      <c r="D25" s="3">
        <f t="shared" si="1"/>
        <v>44538</v>
      </c>
      <c r="E25" s="4">
        <f t="shared" si="2"/>
        <v>3716.6834422950128</v>
      </c>
    </row>
    <row r="26" spans="1:5" x14ac:dyDescent="0.25">
      <c r="A26" s="1">
        <v>15</v>
      </c>
      <c r="C26" s="1" t="str">
        <f t="shared" si="0"/>
        <v>15/30</v>
      </c>
      <c r="D26" s="3">
        <f t="shared" si="1"/>
        <v>44568</v>
      </c>
      <c r="E26" s="4">
        <f t="shared" si="2"/>
        <v>3716.6834422950128</v>
      </c>
    </row>
    <row r="27" spans="1:5" x14ac:dyDescent="0.25">
      <c r="A27" s="1">
        <v>16</v>
      </c>
      <c r="C27" s="1" t="str">
        <f t="shared" si="0"/>
        <v>16/30</v>
      </c>
      <c r="D27" s="3">
        <f t="shared" si="1"/>
        <v>44598</v>
      </c>
      <c r="E27" s="4">
        <f t="shared" si="2"/>
        <v>3716.6834422950128</v>
      </c>
    </row>
    <row r="28" spans="1:5" x14ac:dyDescent="0.25">
      <c r="A28" s="1">
        <v>17</v>
      </c>
      <c r="C28" s="1" t="str">
        <f t="shared" si="0"/>
        <v>17/30</v>
      </c>
      <c r="D28" s="3">
        <f t="shared" si="1"/>
        <v>44628</v>
      </c>
      <c r="E28" s="4">
        <f t="shared" si="2"/>
        <v>3716.6834422950128</v>
      </c>
    </row>
    <row r="29" spans="1:5" x14ac:dyDescent="0.25">
      <c r="A29" s="1">
        <v>18</v>
      </c>
      <c r="C29" s="1" t="str">
        <f t="shared" si="0"/>
        <v>18/30</v>
      </c>
      <c r="D29" s="3">
        <f t="shared" si="1"/>
        <v>44658</v>
      </c>
      <c r="E29" s="4">
        <f t="shared" si="2"/>
        <v>3716.6834422950128</v>
      </c>
    </row>
    <row r="30" spans="1:5" x14ac:dyDescent="0.25">
      <c r="A30" s="1">
        <v>19</v>
      </c>
      <c r="C30" s="1" t="str">
        <f t="shared" si="0"/>
        <v>19/30</v>
      </c>
      <c r="D30" s="3">
        <f t="shared" si="1"/>
        <v>44688</v>
      </c>
      <c r="E30" s="4">
        <f t="shared" si="2"/>
        <v>3716.6834422950128</v>
      </c>
    </row>
    <row r="31" spans="1:5" x14ac:dyDescent="0.25">
      <c r="A31" s="1">
        <v>20</v>
      </c>
      <c r="C31" s="1" t="str">
        <f t="shared" si="0"/>
        <v>20/30</v>
      </c>
      <c r="D31" s="3">
        <f t="shared" si="1"/>
        <v>44718</v>
      </c>
      <c r="E31" s="4">
        <f t="shared" si="2"/>
        <v>3716.6834422950128</v>
      </c>
    </row>
    <row r="32" spans="1:5" x14ac:dyDescent="0.25">
      <c r="A32" s="1">
        <v>21</v>
      </c>
      <c r="C32" s="1" t="str">
        <f t="shared" si="0"/>
        <v>21/30</v>
      </c>
      <c r="D32" s="3">
        <f t="shared" si="1"/>
        <v>44748</v>
      </c>
      <c r="E32" s="4">
        <f t="shared" si="2"/>
        <v>3716.6834422950128</v>
      </c>
    </row>
    <row r="33" spans="1:5" x14ac:dyDescent="0.25">
      <c r="A33" s="1">
        <v>22</v>
      </c>
      <c r="C33" s="1" t="str">
        <f t="shared" si="0"/>
        <v>22/30</v>
      </c>
      <c r="D33" s="3">
        <f t="shared" si="1"/>
        <v>44778</v>
      </c>
      <c r="E33" s="4">
        <f t="shared" si="2"/>
        <v>3716.6834422950128</v>
      </c>
    </row>
    <row r="34" spans="1:5" x14ac:dyDescent="0.25">
      <c r="A34" s="1">
        <v>23</v>
      </c>
      <c r="C34" s="1" t="str">
        <f t="shared" si="0"/>
        <v>23/30</v>
      </c>
      <c r="D34" s="3">
        <f t="shared" si="1"/>
        <v>44808</v>
      </c>
      <c r="E34" s="4">
        <f t="shared" si="2"/>
        <v>3716.6834422950128</v>
      </c>
    </row>
    <row r="35" spans="1:5" x14ac:dyDescent="0.25">
      <c r="A35" s="1">
        <v>24</v>
      </c>
      <c r="C35" s="1" t="str">
        <f t="shared" si="0"/>
        <v>24/30</v>
      </c>
      <c r="D35" s="3">
        <f t="shared" si="1"/>
        <v>44838</v>
      </c>
      <c r="E35" s="4">
        <f t="shared" si="2"/>
        <v>3716.6834422950128</v>
      </c>
    </row>
    <row r="36" spans="1:5" x14ac:dyDescent="0.25">
      <c r="A36" s="1">
        <v>25</v>
      </c>
      <c r="C36" s="1" t="str">
        <f t="shared" si="0"/>
        <v>25/30</v>
      </c>
      <c r="D36" s="3">
        <f t="shared" si="1"/>
        <v>44868</v>
      </c>
      <c r="E36" s="4">
        <f t="shared" si="2"/>
        <v>3716.6834422950128</v>
      </c>
    </row>
    <row r="37" spans="1:5" x14ac:dyDescent="0.25">
      <c r="A37" s="1">
        <v>26</v>
      </c>
      <c r="C37" s="1" t="str">
        <f t="shared" si="0"/>
        <v>26/30</v>
      </c>
      <c r="D37" s="3">
        <f t="shared" si="1"/>
        <v>44898</v>
      </c>
      <c r="E37" s="4">
        <f t="shared" si="2"/>
        <v>3716.6834422950128</v>
      </c>
    </row>
    <row r="38" spans="1:5" x14ac:dyDescent="0.25">
      <c r="A38" s="1">
        <v>27</v>
      </c>
      <c r="C38" s="1" t="str">
        <f t="shared" si="0"/>
        <v>27/30</v>
      </c>
      <c r="D38" s="3">
        <f t="shared" si="1"/>
        <v>44928</v>
      </c>
      <c r="E38" s="4">
        <f t="shared" si="2"/>
        <v>3716.6834422950128</v>
      </c>
    </row>
    <row r="39" spans="1:5" x14ac:dyDescent="0.25">
      <c r="A39" s="1">
        <v>28</v>
      </c>
      <c r="C39" s="1" t="str">
        <f t="shared" si="0"/>
        <v>28/30</v>
      </c>
      <c r="D39" s="3">
        <f t="shared" si="1"/>
        <v>44958</v>
      </c>
      <c r="E39" s="4">
        <f t="shared" si="2"/>
        <v>3716.6834422950128</v>
      </c>
    </row>
    <row r="40" spans="1:5" x14ac:dyDescent="0.25">
      <c r="A40" s="1">
        <v>29</v>
      </c>
      <c r="C40" s="1" t="str">
        <f t="shared" si="0"/>
        <v>29/30</v>
      </c>
      <c r="D40" s="3">
        <f t="shared" si="1"/>
        <v>44988</v>
      </c>
      <c r="E40" s="4">
        <f t="shared" si="2"/>
        <v>3716.6834422950128</v>
      </c>
    </row>
    <row r="41" spans="1:5" x14ac:dyDescent="0.25">
      <c r="A41" s="1">
        <v>30</v>
      </c>
      <c r="C41" s="1" t="str">
        <f t="shared" si="0"/>
        <v>30/30</v>
      </c>
      <c r="D41" s="3">
        <f t="shared" si="1"/>
        <v>45018</v>
      </c>
      <c r="E41" s="4">
        <f t="shared" si="2"/>
        <v>3716.6834422950128</v>
      </c>
    </row>
  </sheetData>
  <sheetProtection algorithmName="SHA-512" hashValue="i7IxH4F0vTruOEisEEeCz4MRHkh9n2fylMkhNMfKe9Ycr6XkysOh+LhnqpjpZKqrrk4ECixuiwDaZa79pmcFjg==" saltValue="I6LRzTpXeYcUMt+drZyTvg==" spinCount="100000" sheet="1" objects="1" scenarios="1" selectLockedCells="1"/>
  <mergeCells count="16">
    <mergeCell ref="I11:J11"/>
    <mergeCell ref="M4:N4"/>
    <mergeCell ref="M5:N5"/>
    <mergeCell ref="P5:P10"/>
    <mergeCell ref="C7:E7"/>
    <mergeCell ref="F7:H7"/>
    <mergeCell ref="I7:K7"/>
    <mergeCell ref="C8:E8"/>
    <mergeCell ref="F8:H8"/>
    <mergeCell ref="I8:K8"/>
    <mergeCell ref="C4:E4"/>
    <mergeCell ref="F4:H4"/>
    <mergeCell ref="I4:K4"/>
    <mergeCell ref="C5:E5"/>
    <mergeCell ref="F5:H5"/>
    <mergeCell ref="I5:K5"/>
  </mergeCells>
  <dataValidations count="3">
    <dataValidation type="list" allowBlank="1" showInputMessage="1" showErrorMessage="1" sqref="I5:K5">
      <formula1>A$12:A$41</formula1>
    </dataValidation>
    <dataValidation type="list" allowBlank="1" showInputMessage="1" showErrorMessage="1" sqref="L5">
      <formula1>$K$1:$K$2</formula1>
    </dataValidation>
    <dataValidation type="list" allowBlank="1" showInputMessage="1" showErrorMessage="1" sqref="M5:N5">
      <formula1>$A$12:$A$17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Parcelamento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Fellippe Moreira Ferreira</dc:creator>
  <cp:lastModifiedBy>André Fellippe Moreira Ferreira</cp:lastModifiedBy>
  <dcterms:created xsi:type="dcterms:W3CDTF">2020-04-17T18:28:35Z</dcterms:created>
  <dcterms:modified xsi:type="dcterms:W3CDTF">2020-04-23T13:55:42Z</dcterms:modified>
</cp:coreProperties>
</file>